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12-Month Foreca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Type the first day of the month your forecast starts, e.g. 1/1/2027.</t>
        </r>
      </text>
    </comment>
  </commentList>
</comments>
</file>

<file path=xl/sharedStrings.xml><?xml version="1.0" encoding="utf-8"?>
<sst xmlns="http://schemas.openxmlformats.org/spreadsheetml/2006/main" count="60" uniqueCount="60">
  <si>
    <t xml:space="preserve">Free 12-month cash flow forecast</t>
  </si>
  <si>
    <t xml:space="preserve">Plan the year: seasons, big annual bills, and the months your cash gets tight.</t>
  </si>
  <si>
    <t xml:space="preserve">It comes filled with an example business: a small contractor whose work slows down in winter. Open the 12-Month Forecast tab and you'll see its cash go short in April and May, even though it ends the year well ahead. Then replace the example with your own numbers.</t>
  </si>
  <si>
    <t xml:space="preserve">HOW TO FILL IT IN</t>
  </si>
  <si>
    <t xml:space="preserve">1.  Cells with blue text on a yellow background are yours to change. Everything else calculates.</t>
  </si>
  <si>
    <t xml:space="preserve">2.  Type the first month of your forecast, the cash you have at the start, and your safety buffer (the least you ever want to have).</t>
  </si>
  <si>
    <t xml:space="preserve">3.  Enter money in the month it actually reaches your bank account, not the month you invoice. If a client pays 60 days after the job, put it two months later.</t>
  </si>
  <si>
    <t xml:space="preserve">4.  Enter bills in the month you pay them. Put annual and quarterly bills (insurance, estimated taxes) in the exact month they're due.</t>
  </si>
  <si>
    <t xml:space="preserve">5.  Read the answers at the top: your lowest month, the first month you drop below your buffer, and your net for the year.</t>
  </si>
  <si>
    <t xml:space="preserve">12 MONTHS OR 12 WEEKS?</t>
  </si>
  <si>
    <t xml:space="preserve">•  A 12-month forecast shows the shape of your year. It's what lenders and business plans usually ask for, and it's how you spot seasonal dips and big annual bills early.</t>
  </si>
  <si>
    <t xml:space="preserve">•  It can hide a bad week. A month can look fine on paper while payroll lands before a big payment does. If your cash is tight week to week, use a 12-week forecast for the next few months, too.</t>
  </si>
  <si>
    <t xml:space="preserve">•  Free 12-week template (same site): runwaypeek.com/template</t>
  </si>
  <si>
    <t xml:space="preserve">WHAT THE STATUS MEANS</t>
  </si>
  <si>
    <t xml:space="preserve">•  SHORT: cash at the end of the month is below zero.   •  Below buffer: above zero, but under your safety buffer.   •  OK: covered.</t>
  </si>
  <si>
    <t xml:space="preserve">ABOUT</t>
  </si>
  <si>
    <t xml:space="preserve">Made by Runway, a one-person business in Korea, with AI assistance. Free to use for your own business.</t>
  </si>
  <si>
    <t xml:space="preserve">This template is a planning tool, not financial, tax or legal advice. Check important decisions with your accountant.</t>
  </si>
  <si>
    <t xml:space="preserve">12-Month Cash Flow Forecast</t>
  </si>
  <si>
    <t xml:space="preserve">Blue cells on yellow are yours to change. Enter money in the month it actually arrives or leaves your bank account.</t>
  </si>
  <si>
    <t xml:space="preserve">YOUR NUMBERS</t>
  </si>
  <si>
    <t xml:space="preserve">THE ANSWERS</t>
  </si>
  <si>
    <t xml:space="preserve">First month of the forecast</t>
  </si>
  <si>
    <t xml:space="preserve">Lowest month-end cash</t>
  </si>
  <si>
    <t xml:space="preserve">Cash in the bank at the start</t>
  </si>
  <si>
    <t xml:space="preserve">First month below your buffer</t>
  </si>
  <si>
    <t xml:space="preserve">Safety buffer (the least you want to have)</t>
  </si>
  <si>
    <t xml:space="preserve">Net cash flow for the year</t>
  </si>
  <si>
    <t xml:space="preserve">Months marked SHORT</t>
  </si>
  <si>
    <t xml:space="preserve">Month</t>
  </si>
  <si>
    <t xml:space="preserve">Year total</t>
  </si>
  <si>
    <t xml:space="preserve">CASH IN</t>
  </si>
  <si>
    <t xml:space="preserve">Customer payments received</t>
  </si>
  <si>
    <t xml:space="preserve">Other income</t>
  </si>
  <si>
    <t xml:space="preserve">Loans or money you put in</t>
  </si>
  <si>
    <t xml:space="preserve">Total cash in</t>
  </si>
  <si>
    <t xml:space="preserve">CASH OUT</t>
  </si>
  <si>
    <t xml:space="preserve">Payroll (including payroll taxes)</t>
  </si>
  <si>
    <t xml:space="preserve">Materials and supplies</t>
  </si>
  <si>
    <t xml:space="preserve">Subcontractors</t>
  </si>
  <si>
    <t xml:space="preserve">Rent</t>
  </si>
  <si>
    <t xml:space="preserve">Utilities and phones</t>
  </si>
  <si>
    <t xml:space="preserve">Software and subscriptions</t>
  </si>
  <si>
    <t xml:space="preserve">Insurance</t>
  </si>
  <si>
    <t xml:space="preserve">Vehicles, fuel and equipment</t>
  </si>
  <si>
    <t xml:space="preserve">Marketing</t>
  </si>
  <si>
    <t xml:space="preserve">Loan payments</t>
  </si>
  <si>
    <t xml:space="preserve">Taxes (estimated, sales tax)</t>
  </si>
  <si>
    <t xml:space="preserve">Owner's pay</t>
  </si>
  <si>
    <t xml:space="preserve">Other</t>
  </si>
  <si>
    <t xml:space="preserve">Total cash out</t>
  </si>
  <si>
    <t xml:space="preserve">Net cash flow (in minus out)</t>
  </si>
  <si>
    <t xml:space="preserve">Cash at the start of the month</t>
  </si>
  <si>
    <t xml:space="preserve">Cash at the end of the month</t>
  </si>
  <si>
    <t xml:space="preserve">Status</t>
  </si>
  <si>
    <t xml:space="preserve">helper: below buffer flag</t>
  </si>
  <si>
    <t xml:space="preserve">Chart data (leave as is)</t>
  </si>
  <si>
    <t xml:space="preserve">Above zero</t>
  </si>
  <si>
    <t xml:space="preserve">Below zero</t>
  </si>
  <si>
    <t xml:space="preserve">Made with Runway's free template. Need week-by-week? Free 12-week template: runwaypeek.com/template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</si>
</sst>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\ yyyy"/>
    <numFmt numFmtId="166" formatCode="\$#,##0;[RED]&quot;($&quot;#,##0\);\-"/>
    <numFmt numFmtId="167" formatCode="\$#,##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01A2B"/>
      <name val="Arial"/>
      <family val="0"/>
      <charset val="1"/>
    </font>
    <font>
      <sz val="11"/>
      <color rgb="FF4A5568"/>
      <name val="Arial"/>
      <family val="0"/>
      <charset val="1"/>
    </font>
    <font>
      <sz val="6"/>
      <name val="Arial"/>
      <family val="0"/>
      <charset val="1"/>
    </font>
    <font>
      <sz val="11"/>
      <color rgb="FF101A2B"/>
      <name val="Arial"/>
      <family val="0"/>
      <charset val="1"/>
    </font>
    <font>
      <b val="true"/>
      <sz val="10"/>
      <color rgb="FFC03A28"/>
      <name val="Arial"/>
      <family val="0"/>
      <charset val="1"/>
    </font>
    <font>
      <sz val="10"/>
      <color rgb="FF101A2B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i val="true"/>
      <sz val="9"/>
      <color rgb="FF4A5568"/>
      <name val="Arial"/>
      <family val="0"/>
      <charset val="1"/>
    </font>
    <font>
      <b val="true"/>
      <sz val="16"/>
      <color rgb="FF101A2B"/>
      <name val="Arial"/>
      <family val="0"/>
      <charset val="1"/>
    </font>
    <font>
      <sz val="10"/>
      <color rgb="FF4A5568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101A2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01A2B"/>
      <name val="Arial"/>
      <family val="0"/>
      <charset val="1"/>
    </font>
    <font>
      <sz val="8"/>
      <color rgb="FF4A5568"/>
      <name val="Arial"/>
      <family val="0"/>
      <charset val="1"/>
    </font>
    <font>
      <u val="single"/>
      <sz val="9"/>
      <color rgb="FF0000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4CC"/>
        <bgColor rgb="FFFCEFD2"/>
      </patternFill>
    </fill>
    <fill>
      <patternFill patternType="solid">
        <fgColor rgb="FF101A2B"/>
        <bgColor rgb="FF0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8DDE4"/>
      </left>
      <right style="thin">
        <color rgb="FFD8DDE4"/>
      </right>
      <top style="thin">
        <color rgb="FFD8DDE4"/>
      </top>
      <bottom style="thin">
        <color rgb="FFD8DDE4"/>
      </bottom>
      <diagonal/>
    </border>
    <border diagonalUp="false" diagonalDown="false">
      <left/>
      <right/>
      <top style="thin">
        <color rgb="FF101A2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FFFFFF"/>
      </font>
      <fill>
        <patternFill>
          <bgColor rgb="FFC03A28"/>
        </patternFill>
      </fill>
    </dxf>
    <dxf>
      <font>
        <name val="Arial"/>
        <charset val="1"/>
        <family val="0"/>
        <b val="1"/>
        <color rgb="FF8A5A00"/>
        <sz val="9"/>
      </font>
      <fill>
        <patternFill>
          <bgColor rgb="FFFCEFD2"/>
        </patternFill>
      </fill>
    </dxf>
    <dxf>
      <font>
        <name val="Arial"/>
        <charset val="1"/>
        <family val="0"/>
        <b val="1"/>
        <color rgb="FF2E6F5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2E6F5E"/>
      <rgbColor rgb="FFD9D9D9"/>
      <rgbColor rgb="FF878787"/>
      <rgbColor rgb="FF9999FF"/>
      <rgbColor rgb="FF993366"/>
      <rgbColor rgb="FFFFF4CC"/>
      <rgbColor rgb="FFCCFFFF"/>
      <rgbColor rgb="FF660066"/>
      <rgbColor rgb="FFFF8080"/>
      <rgbColor rgb="FF0066CC"/>
      <rgbColor rgb="FFD8DD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F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03366"/>
      <rgbColor rgb="FF339966"/>
      <rgbColor rgb="FF101A2B"/>
      <rgbColor rgb="FF333300"/>
      <rgbColor rgb="FFC03A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Cash at the end of each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"Cash"</c:f>
              <c:strCache>
                <c:ptCount val="1"/>
                <c:pt idx="0">
                  <c:v>Cash</c:v>
                </c:pt>
              </c:strCache>
            </c:strRef>
          </c:tx>
          <c:spPr>
            <a:solidFill>
              <a:srgbClr val="2e6f5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Forecast'!$C$58:$N$58</c:f>
              <c:multiLvlStrCache>
                <c:ptCount val="1"/>
                <c:lvl>
                  <c:pt idx="0">
                    <c:v>Dec 27</c:v>
                  </c:pt>
                </c:lvl>
                <c:lvl>
                  <c:pt idx="0">
                    <c:v>Nov 27</c:v>
                  </c:pt>
                </c:lvl>
                <c:lvl>
                  <c:pt idx="0">
                    <c:v>Oct 27</c:v>
                  </c:pt>
                </c:lvl>
                <c:lvl>
                  <c:pt idx="0">
                    <c:v>Sep 27</c:v>
                  </c:pt>
                </c:lvl>
                <c:lvl>
                  <c:pt idx="0">
                    <c:v>Aug 27</c:v>
                  </c:pt>
                </c:lvl>
                <c:lvl>
                  <c:pt idx="0">
                    <c:v>Jul 27</c:v>
                  </c:pt>
                </c:lvl>
                <c:lvl>
                  <c:pt idx="0">
                    <c:v>Jun 27</c:v>
                  </c:pt>
                </c:lvl>
                <c:lvl>
                  <c:pt idx="0">
                    <c:v>May 27</c:v>
                  </c:pt>
                </c:lvl>
                <c:lvl>
                  <c:pt idx="0">
                    <c:v>Apr 27</c:v>
                  </c:pt>
                </c:lvl>
                <c:lvl>
                  <c:pt idx="0">
                    <c:v>Mar 27</c:v>
                  </c:pt>
                </c:lvl>
                <c:lvl>
                  <c:pt idx="0">
                    <c:v>Feb 27</c:v>
                  </c:pt>
                </c:lvl>
                <c:lvl>
                  <c:pt idx="0">
                    <c:v>Jan 27</c:v>
                  </c:pt>
                </c:lvl>
              </c:multiLvlStrCache>
            </c:multiLvlStrRef>
          </c:cat>
          <c:val>
            <c:numRef>
              <c:f>'12-Month Forecast'!$C$59:$N$59</c:f>
              <c:numCache>
                <c:formatCode>\$#,##0;[RED]"($"#,##0\);\-</c:formatCode>
                <c:ptCount val="12"/>
                <c:pt idx="0">
                  <c:v>29420</c:v>
                </c:pt>
                <c:pt idx="1">
                  <c:v>22840</c:v>
                </c:pt>
                <c:pt idx="2">
                  <c:v>4560</c:v>
                </c:pt>
                <c:pt idx="3">
                  <c:v>0</c:v>
                </c:pt>
                <c:pt idx="4">
                  <c:v>0</c:v>
                </c:pt>
                <c:pt idx="5">
                  <c:v>7020</c:v>
                </c:pt>
                <c:pt idx="6">
                  <c:v>25440</c:v>
                </c:pt>
                <c:pt idx="7">
                  <c:v>42860</c:v>
                </c:pt>
                <c:pt idx="8">
                  <c:v>51280</c:v>
                </c:pt>
                <c:pt idx="9">
                  <c:v>63700</c:v>
                </c:pt>
                <c:pt idx="10">
                  <c:v>72120</c:v>
                </c:pt>
                <c:pt idx="11">
                  <c:v>75540</c:v>
                </c:pt>
              </c:numCache>
            </c:numRef>
          </c:val>
        </c:ser>
        <c:ser>
          <c:idx val="1"/>
          <c:order val="1"/>
          <c:tx>
            <c:strRef>
              <c:f>"Below zero"</c:f>
              <c:strCache>
                <c:ptCount val="1"/>
                <c:pt idx="0">
                  <c:v>Below zero</c:v>
                </c:pt>
              </c:strCache>
            </c:strRef>
          </c:tx>
          <c:spPr>
            <a:solidFill>
              <a:srgbClr val="c03a2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'12-Month Forecast'!$C$58:$N$58</c:f>
              <c:multiLvlStrCache>
                <c:ptCount val="1"/>
                <c:lvl>
                  <c:pt idx="0">
                    <c:v>Dec 27</c:v>
                  </c:pt>
                </c:lvl>
                <c:lvl>
                  <c:pt idx="0">
                    <c:v>Nov 27</c:v>
                  </c:pt>
                </c:lvl>
                <c:lvl>
                  <c:pt idx="0">
                    <c:v>Oct 27</c:v>
                  </c:pt>
                </c:lvl>
                <c:lvl>
                  <c:pt idx="0">
                    <c:v>Sep 27</c:v>
                  </c:pt>
                </c:lvl>
                <c:lvl>
                  <c:pt idx="0">
                    <c:v>Aug 27</c:v>
                  </c:pt>
                </c:lvl>
                <c:lvl>
                  <c:pt idx="0">
                    <c:v>Jul 27</c:v>
                  </c:pt>
                </c:lvl>
                <c:lvl>
                  <c:pt idx="0">
                    <c:v>Jun 27</c:v>
                  </c:pt>
                </c:lvl>
                <c:lvl>
                  <c:pt idx="0">
                    <c:v>May 27</c:v>
                  </c:pt>
                </c:lvl>
                <c:lvl>
                  <c:pt idx="0">
                    <c:v>Apr 27</c:v>
                  </c:pt>
                </c:lvl>
                <c:lvl>
                  <c:pt idx="0">
                    <c:v>Mar 27</c:v>
                  </c:pt>
                </c:lvl>
                <c:lvl>
                  <c:pt idx="0">
                    <c:v>Feb 27</c:v>
                  </c:pt>
                </c:lvl>
                <c:lvl>
                  <c:pt idx="0">
                    <c:v>Jan 27</c:v>
                  </c:pt>
                </c:lvl>
              </c:multiLvlStrCache>
            </c:multiLvlStrRef>
          </c:cat>
          <c:val>
            <c:numRef>
              <c:f>'12-Month Forecast'!$C$60:$N$60</c:f>
              <c:numCache>
                <c:formatCode>\$#,##0;[RED]"($"#,##0\);\-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-7020</c:v>
                </c:pt>
                <c:pt idx="4">
                  <c:v>-1600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100"/>
        <c:axId val="2968710"/>
        <c:axId val="78722441"/>
      </c:barChart>
      <c:catAx>
        <c:axId val="29687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722441"/>
        <c:crosses val="autoZero"/>
        <c:auto val="1"/>
        <c:lblAlgn val="ctr"/>
        <c:lblOffset val="100"/>
        <c:noMultiLvlLbl val="0"/>
      </c:catAx>
      <c:valAx>
        <c:axId val="7872244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6871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0</xdr:rowOff>
    </xdr:from>
    <xdr:to>
      <xdr:col>10</xdr:col>
      <xdr:colOff>554040</xdr:colOff>
      <xdr:row>55</xdr:row>
      <xdr:rowOff>11520</xdr:rowOff>
    </xdr:to>
    <xdr:graphicFrame>
      <xdr:nvGraphicFramePr>
        <xdr:cNvPr id="0" name="Chart 1"/>
        <xdr:cNvGraphicFramePr/>
      </xdr:nvGraphicFramePr>
      <xdr:xfrm>
        <a:off x="141120" y="7486560"/>
        <a:ext cx="971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unwaypeek.com/template?utm_source=12month_template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runwaypeek.com/template?utm_source=12month_template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4"/>
  </cols>
  <sheetData>
    <row r="1" customFormat="false" ht="30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7.5" hidden="false" customHeight="true" outlineLevel="0" collapsed="false">
      <c r="B3" s="3"/>
    </row>
    <row r="4" customFormat="false" ht="43.5" hidden="false" customHeight="true" outlineLevel="0" collapsed="false">
      <c r="B4" s="4" t="s">
        <v>2</v>
      </c>
    </row>
    <row r="5" customFormat="false" ht="7.5" hidden="false" customHeight="true" outlineLevel="0" collapsed="false">
      <c r="B5" s="3"/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6" t="s">
        <v>4</v>
      </c>
    </row>
    <row r="8" customFormat="false" ht="27.75" hidden="false" customHeight="true" outlineLevel="0" collapsed="false">
      <c r="B8" s="6" t="s">
        <v>5</v>
      </c>
    </row>
    <row r="9" customFormat="false" ht="27.75" hidden="false" customHeight="true" outlineLevel="0" collapsed="false">
      <c r="B9" s="6" t="s">
        <v>6</v>
      </c>
    </row>
    <row r="10" customFormat="false" ht="27.75" hidden="false" customHeight="true" outlineLevel="0" collapsed="false">
      <c r="B10" s="6" t="s">
        <v>7</v>
      </c>
    </row>
    <row r="11" customFormat="false" ht="15" hidden="false" customHeight="false" outlineLevel="0" collapsed="false">
      <c r="B11" s="6" t="s">
        <v>8</v>
      </c>
    </row>
    <row r="12" customFormat="false" ht="7.5" hidden="false" customHeight="true" outlineLevel="0" collapsed="false">
      <c r="B12" s="3"/>
    </row>
    <row r="13" customFormat="false" ht="15" hidden="false" customHeight="false" outlineLevel="0" collapsed="false">
      <c r="B13" s="5" t="s">
        <v>9</v>
      </c>
    </row>
    <row r="14" customFormat="false" ht="27.75" hidden="false" customHeight="true" outlineLevel="0" collapsed="false">
      <c r="B14" s="6" t="s">
        <v>10</v>
      </c>
    </row>
    <row r="15" customFormat="false" ht="27.75" hidden="false" customHeight="true" outlineLevel="0" collapsed="false">
      <c r="B15" s="6" t="s">
        <v>11</v>
      </c>
    </row>
    <row r="16" customFormat="false" ht="15" hidden="false" customHeight="false" outlineLevel="0" collapsed="false">
      <c r="B16" s="7" t="s">
        <v>12</v>
      </c>
    </row>
    <row r="17" customFormat="false" ht="7.5" hidden="false" customHeight="true" outlineLevel="0" collapsed="false">
      <c r="B17" s="3"/>
    </row>
    <row r="18" customFormat="false" ht="15" hidden="false" customHeight="false" outlineLevel="0" collapsed="false">
      <c r="B18" s="5" t="s">
        <v>13</v>
      </c>
    </row>
    <row r="19" customFormat="false" ht="27.75" hidden="false" customHeight="true" outlineLevel="0" collapsed="false">
      <c r="B19" s="6" t="s">
        <v>14</v>
      </c>
    </row>
    <row r="20" customFormat="false" ht="7.5" hidden="false" customHeight="true" outlineLevel="0" collapsed="false">
      <c r="B20" s="3"/>
    </row>
    <row r="21" customFormat="false" ht="15" hidden="false" customHeight="false" outlineLevel="0" collapsed="false">
      <c r="B21" s="5" t="s">
        <v>15</v>
      </c>
    </row>
    <row r="22" customFormat="false" ht="15" hidden="false" customHeight="false" outlineLevel="0" collapsed="false">
      <c r="B22" s="6" t="s">
        <v>16</v>
      </c>
    </row>
    <row r="23" customFormat="false" ht="15" hidden="false" customHeight="false" outlineLevel="0" collapsed="false">
      <c r="B23" s="8" t="s">
        <v>17</v>
      </c>
    </row>
  </sheetData>
  <hyperlinks>
    <hyperlink ref="B16" r:id="rId1" display="•  Free 12-week template (same site): runwaypeek.com/templat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01A2B"/>
    <pageSetUpPr fitToPage="true"/>
  </sheetPr>
  <dimension ref="B1:O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14" min="3" style="0" width="11.5"/>
    <col collapsed="false" customWidth="true" hidden="false" outlineLevel="0" max="15" min="15" style="0" width="13"/>
  </cols>
  <sheetData>
    <row r="1" customFormat="false" ht="25.5" hidden="false" customHeight="true" outlineLevel="0" collapsed="false">
      <c r="B1" s="9" t="s">
        <v>18</v>
      </c>
    </row>
    <row r="2" customFormat="false" ht="15" hidden="false" customHeight="false" outlineLevel="0" collapsed="false">
      <c r="B2" s="10" t="s">
        <v>19</v>
      </c>
    </row>
    <row r="4" customFormat="false" ht="15" hidden="false" customHeight="false" outlineLevel="0" collapsed="false">
      <c r="B4" s="11" t="s">
        <v>20</v>
      </c>
      <c r="F4" s="11" t="s">
        <v>21</v>
      </c>
    </row>
    <row r="5" customFormat="false" ht="15" hidden="false" customHeight="false" outlineLevel="0" collapsed="false">
      <c r="B5" s="12" t="s">
        <v>22</v>
      </c>
      <c r="C5" s="13" t="n">
        <v>46388</v>
      </c>
      <c r="F5" s="12" t="s">
        <v>23</v>
      </c>
      <c r="K5" s="14" t="str">
        <f aca="false">TEXT(MIN(C35:N35),"$#,##0;-$#,##0")&amp;" in "&amp;TEXT(INDEX(C10:N10,MATCH(MIN(C35:N35),C35:N35,0)),"mmm yyyy")</f>
        <v>-$7,020 in Apr 2027</v>
      </c>
    </row>
    <row r="6" customFormat="false" ht="15" hidden="false" customHeight="false" outlineLevel="0" collapsed="false">
      <c r="B6" s="12" t="s">
        <v>24</v>
      </c>
      <c r="C6" s="15" t="n">
        <v>38000</v>
      </c>
      <c r="F6" s="12" t="s">
        <v>25</v>
      </c>
      <c r="K6" s="11" t="str">
        <f aca="false">IFERROR(TEXT(INDEX(C10:N10,MATCH(1,C38:N38,0)),"mmm yyyy")&amp;": "&amp;INDEX(C36:N36,MATCH(1,C38:N38,0)),"None in the next 12 months")</f>
        <v>Mar 2027: Below buffer</v>
      </c>
    </row>
    <row r="7" customFormat="false" ht="15" hidden="false" customHeight="false" outlineLevel="0" collapsed="false">
      <c r="B7" s="12" t="s">
        <v>26</v>
      </c>
      <c r="C7" s="15" t="n">
        <v>10000</v>
      </c>
      <c r="F7" s="12" t="s">
        <v>27</v>
      </c>
      <c r="K7" s="16" t="n">
        <f aca="false">O33</f>
        <v>37540</v>
      </c>
    </row>
    <row r="8" customFormat="false" ht="15" hidden="false" customHeight="false" outlineLevel="0" collapsed="false">
      <c r="F8" s="12" t="s">
        <v>28</v>
      </c>
      <c r="K8" s="12" t="n">
        <f aca="false">COUNTIF(C36:N36,"SHORT")</f>
        <v>2</v>
      </c>
    </row>
    <row r="10" customFormat="false" ht="15" hidden="false" customHeight="false" outlineLevel="0" collapsed="false">
      <c r="B10" s="17" t="s">
        <v>29</v>
      </c>
      <c r="C10" s="18" t="n">
        <f aca="false">$C$5</f>
        <v>46388</v>
      </c>
      <c r="D10" s="18" t="n">
        <f aca="false">EDATE(C10,1)</f>
        <v>46419</v>
      </c>
      <c r="E10" s="18" t="n">
        <f aca="false">EDATE(D10,1)</f>
        <v>46447</v>
      </c>
      <c r="F10" s="18" t="n">
        <f aca="false">EDATE(E10,1)</f>
        <v>46478</v>
      </c>
      <c r="G10" s="18" t="n">
        <f aca="false">EDATE(F10,1)</f>
        <v>46508</v>
      </c>
      <c r="H10" s="18" t="n">
        <f aca="false">EDATE(G10,1)</f>
        <v>46539</v>
      </c>
      <c r="I10" s="18" t="n">
        <f aca="false">EDATE(H10,1)</f>
        <v>46569</v>
      </c>
      <c r="J10" s="18" t="n">
        <f aca="false">EDATE(I10,1)</f>
        <v>46600</v>
      </c>
      <c r="K10" s="18" t="n">
        <f aca="false">EDATE(J10,1)</f>
        <v>46631</v>
      </c>
      <c r="L10" s="18" t="n">
        <f aca="false">EDATE(K10,1)</f>
        <v>46661</v>
      </c>
      <c r="M10" s="18" t="n">
        <f aca="false">EDATE(L10,1)</f>
        <v>46692</v>
      </c>
      <c r="N10" s="18" t="n">
        <f aca="false">EDATE(M10,1)</f>
        <v>46722</v>
      </c>
      <c r="O10" s="19" t="s">
        <v>30</v>
      </c>
    </row>
    <row r="11" customFormat="false" ht="15" hidden="false" customHeight="false" outlineLevel="0" collapsed="false">
      <c r="B11" s="11" t="s">
        <v>31</v>
      </c>
    </row>
    <row r="12" customFormat="false" ht="15" hidden="false" customHeight="false" outlineLevel="0" collapsed="false">
      <c r="B12" s="12" t="s">
        <v>32</v>
      </c>
      <c r="C12" s="15" t="n">
        <v>30000</v>
      </c>
      <c r="D12" s="15" t="n">
        <v>26000</v>
      </c>
      <c r="E12" s="15" t="n">
        <v>34000</v>
      </c>
      <c r="F12" s="15" t="n">
        <v>50000</v>
      </c>
      <c r="G12" s="15" t="n">
        <v>62000</v>
      </c>
      <c r="H12" s="15" t="n">
        <v>70000</v>
      </c>
      <c r="I12" s="15" t="n">
        <v>74000</v>
      </c>
      <c r="J12" s="15" t="n">
        <v>72000</v>
      </c>
      <c r="K12" s="15" t="n">
        <v>66000</v>
      </c>
      <c r="L12" s="15" t="n">
        <v>58000</v>
      </c>
      <c r="M12" s="15" t="n">
        <v>46000</v>
      </c>
      <c r="N12" s="15" t="n">
        <v>36000</v>
      </c>
      <c r="O12" s="20" t="n">
        <f aca="false">SUM(C12:N12)</f>
        <v>624000</v>
      </c>
    </row>
    <row r="13" customFormat="false" ht="15" hidden="false" customHeight="false" outlineLevel="0" collapsed="false">
      <c r="B13" s="12" t="s">
        <v>33</v>
      </c>
      <c r="C13" s="15" t="n">
        <v>0</v>
      </c>
      <c r="D13" s="15" t="n">
        <v>0</v>
      </c>
      <c r="E13" s="15" t="n">
        <v>0</v>
      </c>
      <c r="F13" s="15" t="n">
        <v>0</v>
      </c>
      <c r="G13" s="15" t="n">
        <v>0</v>
      </c>
      <c r="H13" s="15" t="n">
        <v>1200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20" t="n">
        <f aca="false">SUM(C13:N13)</f>
        <v>1200</v>
      </c>
    </row>
    <row r="14" customFormat="false" ht="15" hidden="false" customHeight="false" outlineLevel="0" collapsed="false">
      <c r="B14" s="12" t="s">
        <v>34</v>
      </c>
      <c r="C14" s="15" t="n">
        <v>0</v>
      </c>
      <c r="D14" s="15" t="n">
        <v>0</v>
      </c>
      <c r="E14" s="15" t="n">
        <v>0</v>
      </c>
      <c r="F14" s="15" t="n">
        <v>0</v>
      </c>
      <c r="G14" s="15" t="n">
        <v>0</v>
      </c>
      <c r="H14" s="15" t="n">
        <v>0</v>
      </c>
      <c r="I14" s="15" t="n">
        <v>0</v>
      </c>
      <c r="J14" s="15" t="n">
        <v>0</v>
      </c>
      <c r="K14" s="15" t="n">
        <v>0</v>
      </c>
      <c r="L14" s="15" t="n">
        <v>0</v>
      </c>
      <c r="M14" s="15" t="n">
        <v>0</v>
      </c>
      <c r="N14" s="15" t="n">
        <v>0</v>
      </c>
      <c r="O14" s="20" t="n">
        <f aca="false">SUM(C14:N14)</f>
        <v>0</v>
      </c>
    </row>
    <row r="15" customFormat="false" ht="15" hidden="false" customHeight="false" outlineLevel="0" collapsed="false">
      <c r="B15" s="21" t="s">
        <v>35</v>
      </c>
      <c r="C15" s="22" t="n">
        <f aca="false">SUM(C12:C14)</f>
        <v>30000</v>
      </c>
      <c r="D15" s="22" t="n">
        <f aca="false">SUM(D12:D14)</f>
        <v>26000</v>
      </c>
      <c r="E15" s="22" t="n">
        <f aca="false">SUM(E12:E14)</f>
        <v>34000</v>
      </c>
      <c r="F15" s="22" t="n">
        <f aca="false">SUM(F12:F14)</f>
        <v>50000</v>
      </c>
      <c r="G15" s="22" t="n">
        <f aca="false">SUM(G12:G14)</f>
        <v>62000</v>
      </c>
      <c r="H15" s="22" t="n">
        <f aca="false">SUM(H12:H14)</f>
        <v>71200</v>
      </c>
      <c r="I15" s="22" t="n">
        <f aca="false">SUM(I12:I14)</f>
        <v>74000</v>
      </c>
      <c r="J15" s="22" t="n">
        <f aca="false">SUM(J12:J14)</f>
        <v>72000</v>
      </c>
      <c r="K15" s="22" t="n">
        <f aca="false">SUM(K12:K14)</f>
        <v>66000</v>
      </c>
      <c r="L15" s="22" t="n">
        <f aca="false">SUM(L12:L14)</f>
        <v>58000</v>
      </c>
      <c r="M15" s="22" t="n">
        <f aca="false">SUM(M12:M14)</f>
        <v>46000</v>
      </c>
      <c r="N15" s="22" t="n">
        <f aca="false">SUM(N12:N14)</f>
        <v>36000</v>
      </c>
      <c r="O15" s="22" t="n">
        <f aca="false">SUM(C15:N15)</f>
        <v>625200</v>
      </c>
    </row>
    <row r="17" customFormat="false" ht="15" hidden="false" customHeight="false" outlineLevel="0" collapsed="false">
      <c r="B17" s="11" t="s">
        <v>36</v>
      </c>
    </row>
    <row r="18" customFormat="false" ht="15" hidden="false" customHeight="false" outlineLevel="0" collapsed="false">
      <c r="B18" s="12" t="s">
        <v>37</v>
      </c>
      <c r="C18" s="15" t="n">
        <v>14000</v>
      </c>
      <c r="D18" s="15" t="n">
        <v>14000</v>
      </c>
      <c r="E18" s="15" t="n">
        <v>18000</v>
      </c>
      <c r="F18" s="15" t="n">
        <v>24000</v>
      </c>
      <c r="G18" s="15" t="n">
        <v>26000</v>
      </c>
      <c r="H18" s="15" t="n">
        <v>26000</v>
      </c>
      <c r="I18" s="15" t="n">
        <v>26000</v>
      </c>
      <c r="J18" s="15" t="n">
        <v>26000</v>
      </c>
      <c r="K18" s="15" t="n">
        <v>24000</v>
      </c>
      <c r="L18" s="15" t="n">
        <v>22000</v>
      </c>
      <c r="M18" s="15" t="n">
        <v>18000</v>
      </c>
      <c r="N18" s="15" t="n">
        <v>16000</v>
      </c>
      <c r="O18" s="20" t="n">
        <f aca="false">SUM(C18:N18)</f>
        <v>254000</v>
      </c>
    </row>
    <row r="19" customFormat="false" ht="15" hidden="false" customHeight="false" outlineLevel="0" collapsed="false">
      <c r="B19" s="12" t="s">
        <v>38</v>
      </c>
      <c r="C19" s="15" t="n">
        <v>5000</v>
      </c>
      <c r="D19" s="15" t="n">
        <v>6000</v>
      </c>
      <c r="E19" s="15" t="n">
        <v>12000</v>
      </c>
      <c r="F19" s="15" t="n">
        <v>14000</v>
      </c>
      <c r="G19" s="15" t="n">
        <v>13000</v>
      </c>
      <c r="H19" s="15" t="n">
        <v>12000</v>
      </c>
      <c r="I19" s="15" t="n">
        <v>12000</v>
      </c>
      <c r="J19" s="15" t="n">
        <v>11000</v>
      </c>
      <c r="K19" s="15" t="n">
        <v>10000</v>
      </c>
      <c r="L19" s="15" t="n">
        <v>8000</v>
      </c>
      <c r="M19" s="15" t="n">
        <v>6000</v>
      </c>
      <c r="N19" s="15" t="n">
        <v>4000</v>
      </c>
      <c r="O19" s="20" t="n">
        <f aca="false">SUM(C19:N19)</f>
        <v>113000</v>
      </c>
    </row>
    <row r="20" customFormat="false" ht="15" hidden="false" customHeight="false" outlineLevel="0" collapsed="false">
      <c r="B20" s="12" t="s">
        <v>39</v>
      </c>
      <c r="C20" s="15" t="n">
        <v>1000</v>
      </c>
      <c r="D20" s="15" t="n">
        <v>1000</v>
      </c>
      <c r="E20" s="15" t="n">
        <v>3000</v>
      </c>
      <c r="F20" s="15" t="n">
        <v>5000</v>
      </c>
      <c r="G20" s="15" t="n">
        <v>6000</v>
      </c>
      <c r="H20" s="15" t="n">
        <v>6000</v>
      </c>
      <c r="I20" s="15" t="n">
        <v>6000</v>
      </c>
      <c r="J20" s="15" t="n">
        <v>6000</v>
      </c>
      <c r="K20" s="15" t="n">
        <v>5000</v>
      </c>
      <c r="L20" s="15" t="n">
        <v>4000</v>
      </c>
      <c r="M20" s="15" t="n">
        <v>2000</v>
      </c>
      <c r="N20" s="15" t="n">
        <v>1000</v>
      </c>
      <c r="O20" s="20" t="n">
        <f aca="false">SUM(C20:N20)</f>
        <v>46000</v>
      </c>
    </row>
    <row r="21" customFormat="false" ht="15" hidden="false" customHeight="false" outlineLevel="0" collapsed="false">
      <c r="B21" s="12" t="s">
        <v>40</v>
      </c>
      <c r="C21" s="15" t="n">
        <v>2400</v>
      </c>
      <c r="D21" s="15" t="n">
        <v>2400</v>
      </c>
      <c r="E21" s="15" t="n">
        <v>2400</v>
      </c>
      <c r="F21" s="15" t="n">
        <v>2400</v>
      </c>
      <c r="G21" s="15" t="n">
        <v>2400</v>
      </c>
      <c r="H21" s="15" t="n">
        <v>2400</v>
      </c>
      <c r="I21" s="15" t="n">
        <v>2400</v>
      </c>
      <c r="J21" s="15" t="n">
        <v>2400</v>
      </c>
      <c r="K21" s="15" t="n">
        <v>2400</v>
      </c>
      <c r="L21" s="15" t="n">
        <v>2400</v>
      </c>
      <c r="M21" s="15" t="n">
        <v>2400</v>
      </c>
      <c r="N21" s="15" t="n">
        <v>2400</v>
      </c>
      <c r="O21" s="20" t="n">
        <f aca="false">SUM(C21:N21)</f>
        <v>28800</v>
      </c>
    </row>
    <row r="22" customFormat="false" ht="15" hidden="false" customHeight="false" outlineLevel="0" collapsed="false">
      <c r="B22" s="12" t="s">
        <v>41</v>
      </c>
      <c r="C22" s="15" t="n">
        <v>450</v>
      </c>
      <c r="D22" s="15" t="n">
        <v>450</v>
      </c>
      <c r="E22" s="15" t="n">
        <v>450</v>
      </c>
      <c r="F22" s="15" t="n">
        <v>450</v>
      </c>
      <c r="G22" s="15" t="n">
        <v>450</v>
      </c>
      <c r="H22" s="15" t="n">
        <v>450</v>
      </c>
      <c r="I22" s="15" t="n">
        <v>450</v>
      </c>
      <c r="J22" s="15" t="n">
        <v>450</v>
      </c>
      <c r="K22" s="15" t="n">
        <v>450</v>
      </c>
      <c r="L22" s="15" t="n">
        <v>450</v>
      </c>
      <c r="M22" s="15" t="n">
        <v>450</v>
      </c>
      <c r="N22" s="15" t="n">
        <v>450</v>
      </c>
      <c r="O22" s="20" t="n">
        <f aca="false">SUM(C22:N22)</f>
        <v>5400</v>
      </c>
    </row>
    <row r="23" customFormat="false" ht="15" hidden="false" customHeight="false" outlineLevel="0" collapsed="false">
      <c r="B23" s="12" t="s">
        <v>42</v>
      </c>
      <c r="C23" s="15" t="n">
        <v>180</v>
      </c>
      <c r="D23" s="15" t="n">
        <v>180</v>
      </c>
      <c r="E23" s="15" t="n">
        <v>180</v>
      </c>
      <c r="F23" s="15" t="n">
        <v>180</v>
      </c>
      <c r="G23" s="15" t="n">
        <v>180</v>
      </c>
      <c r="H23" s="15" t="n">
        <v>180</v>
      </c>
      <c r="I23" s="15" t="n">
        <v>180</v>
      </c>
      <c r="J23" s="15" t="n">
        <v>180</v>
      </c>
      <c r="K23" s="15" t="n">
        <v>180</v>
      </c>
      <c r="L23" s="15" t="n">
        <v>180</v>
      </c>
      <c r="M23" s="15" t="n">
        <v>180</v>
      </c>
      <c r="N23" s="15" t="n">
        <v>180</v>
      </c>
      <c r="O23" s="20" t="n">
        <f aca="false">SUM(C23:N23)</f>
        <v>2160</v>
      </c>
    </row>
    <row r="24" customFormat="false" ht="15" hidden="false" customHeight="false" outlineLevel="0" collapsed="false">
      <c r="B24" s="12" t="s">
        <v>43</v>
      </c>
      <c r="C24" s="15" t="n">
        <v>0</v>
      </c>
      <c r="D24" s="15" t="n">
        <v>0</v>
      </c>
      <c r="E24" s="15" t="n">
        <v>6500</v>
      </c>
      <c r="F24" s="15" t="n">
        <v>0</v>
      </c>
      <c r="G24" s="15" t="n">
        <v>0</v>
      </c>
      <c r="H24" s="15" t="n">
        <v>0</v>
      </c>
      <c r="I24" s="15" t="n">
        <v>0</v>
      </c>
      <c r="J24" s="15" t="n">
        <v>0</v>
      </c>
      <c r="K24" s="15" t="n">
        <v>0</v>
      </c>
      <c r="L24" s="15" t="n">
        <v>0</v>
      </c>
      <c r="M24" s="15" t="n">
        <v>0</v>
      </c>
      <c r="N24" s="15" t="n">
        <v>0</v>
      </c>
      <c r="O24" s="20" t="n">
        <f aca="false">SUM(C24:N24)</f>
        <v>6500</v>
      </c>
    </row>
    <row r="25" customFormat="false" ht="15" hidden="false" customHeight="false" outlineLevel="0" collapsed="false">
      <c r="B25" s="12" t="s">
        <v>44</v>
      </c>
      <c r="C25" s="15" t="n">
        <v>1800</v>
      </c>
      <c r="D25" s="15" t="n">
        <v>1800</v>
      </c>
      <c r="E25" s="15" t="n">
        <v>1800</v>
      </c>
      <c r="F25" s="15" t="n">
        <v>1800</v>
      </c>
      <c r="G25" s="15" t="n">
        <v>1800</v>
      </c>
      <c r="H25" s="15" t="n">
        <v>1800</v>
      </c>
      <c r="I25" s="15" t="n">
        <v>1800</v>
      </c>
      <c r="J25" s="15" t="n">
        <v>1800</v>
      </c>
      <c r="K25" s="15" t="n">
        <v>1800</v>
      </c>
      <c r="L25" s="15" t="n">
        <v>1800</v>
      </c>
      <c r="M25" s="15" t="n">
        <v>1800</v>
      </c>
      <c r="N25" s="15" t="n">
        <v>1800</v>
      </c>
      <c r="O25" s="20" t="n">
        <f aca="false">SUM(C25:N25)</f>
        <v>21600</v>
      </c>
    </row>
    <row r="26" customFormat="false" ht="15" hidden="false" customHeight="false" outlineLevel="0" collapsed="false">
      <c r="B26" s="12" t="s">
        <v>45</v>
      </c>
      <c r="C26" s="15" t="n">
        <v>300</v>
      </c>
      <c r="D26" s="15" t="n">
        <v>300</v>
      </c>
      <c r="E26" s="15" t="n">
        <v>1500</v>
      </c>
      <c r="F26" s="15" t="n">
        <v>300</v>
      </c>
      <c r="G26" s="15" t="n">
        <v>300</v>
      </c>
      <c r="H26" s="15" t="n">
        <v>300</v>
      </c>
      <c r="I26" s="15" t="n">
        <v>300</v>
      </c>
      <c r="J26" s="15" t="n">
        <v>300</v>
      </c>
      <c r="K26" s="15" t="n">
        <v>300</v>
      </c>
      <c r="L26" s="15" t="n">
        <v>300</v>
      </c>
      <c r="M26" s="15" t="n">
        <v>300</v>
      </c>
      <c r="N26" s="15" t="n">
        <v>300</v>
      </c>
      <c r="O26" s="20" t="n">
        <f aca="false">SUM(C26:N26)</f>
        <v>4800</v>
      </c>
    </row>
    <row r="27" customFormat="false" ht="15" hidden="false" customHeight="false" outlineLevel="0" collapsed="false">
      <c r="B27" s="12" t="s">
        <v>46</v>
      </c>
      <c r="C27" s="15" t="n">
        <v>1150</v>
      </c>
      <c r="D27" s="15" t="n">
        <v>1150</v>
      </c>
      <c r="E27" s="15" t="n">
        <v>1150</v>
      </c>
      <c r="F27" s="15" t="n">
        <v>1150</v>
      </c>
      <c r="G27" s="15" t="n">
        <v>1150</v>
      </c>
      <c r="H27" s="15" t="n">
        <v>1150</v>
      </c>
      <c r="I27" s="15" t="n">
        <v>1150</v>
      </c>
      <c r="J27" s="15" t="n">
        <v>1150</v>
      </c>
      <c r="K27" s="15" t="n">
        <v>1150</v>
      </c>
      <c r="L27" s="15" t="n">
        <v>1150</v>
      </c>
      <c r="M27" s="15" t="n">
        <v>1150</v>
      </c>
      <c r="N27" s="15" t="n">
        <v>1150</v>
      </c>
      <c r="O27" s="20" t="n">
        <f aca="false">SUM(C27:N27)</f>
        <v>13800</v>
      </c>
    </row>
    <row r="28" customFormat="false" ht="15" hidden="false" customHeight="false" outlineLevel="0" collapsed="false">
      <c r="B28" s="12" t="s">
        <v>47</v>
      </c>
      <c r="C28" s="15" t="n">
        <v>7000</v>
      </c>
      <c r="D28" s="15" t="n">
        <v>0</v>
      </c>
      <c r="E28" s="15" t="n">
        <v>0</v>
      </c>
      <c r="F28" s="15" t="n">
        <v>7000</v>
      </c>
      <c r="G28" s="15" t="n">
        <v>0</v>
      </c>
      <c r="H28" s="15" t="n">
        <v>7000</v>
      </c>
      <c r="I28" s="15" t="n">
        <v>0</v>
      </c>
      <c r="J28" s="15" t="n">
        <v>0</v>
      </c>
      <c r="K28" s="15" t="n">
        <v>7000</v>
      </c>
      <c r="L28" s="15" t="n">
        <v>0</v>
      </c>
      <c r="M28" s="15" t="n">
        <v>0</v>
      </c>
      <c r="N28" s="15" t="n">
        <v>0</v>
      </c>
      <c r="O28" s="20" t="n">
        <f aca="false">SUM(C28:N28)</f>
        <v>28000</v>
      </c>
    </row>
    <row r="29" customFormat="false" ht="15" hidden="false" customHeight="false" outlineLevel="0" collapsed="false">
      <c r="B29" s="12" t="s">
        <v>48</v>
      </c>
      <c r="C29" s="15" t="n">
        <v>5000</v>
      </c>
      <c r="D29" s="15" t="n">
        <v>5000</v>
      </c>
      <c r="E29" s="15" t="n">
        <v>5000</v>
      </c>
      <c r="F29" s="15" t="n">
        <v>5000</v>
      </c>
      <c r="G29" s="15" t="n">
        <v>5000</v>
      </c>
      <c r="H29" s="15" t="n">
        <v>5000</v>
      </c>
      <c r="I29" s="15" t="n">
        <v>5000</v>
      </c>
      <c r="J29" s="15" t="n">
        <v>5000</v>
      </c>
      <c r="K29" s="15" t="n">
        <v>5000</v>
      </c>
      <c r="L29" s="15" t="n">
        <v>5000</v>
      </c>
      <c r="M29" s="15" t="n">
        <v>5000</v>
      </c>
      <c r="N29" s="15" t="n">
        <v>5000</v>
      </c>
      <c r="O29" s="20" t="n">
        <f aca="false">SUM(C29:N29)</f>
        <v>60000</v>
      </c>
    </row>
    <row r="30" customFormat="false" ht="15" hidden="false" customHeight="false" outlineLevel="0" collapsed="false">
      <c r="B30" s="12" t="s">
        <v>49</v>
      </c>
      <c r="C30" s="15" t="n">
        <v>300</v>
      </c>
      <c r="D30" s="15" t="n">
        <v>300</v>
      </c>
      <c r="E30" s="15" t="n">
        <v>300</v>
      </c>
      <c r="F30" s="15" t="n">
        <v>300</v>
      </c>
      <c r="G30" s="15" t="n">
        <v>300</v>
      </c>
      <c r="H30" s="15" t="n">
        <v>300</v>
      </c>
      <c r="I30" s="15" t="n">
        <v>300</v>
      </c>
      <c r="J30" s="15" t="n">
        <v>300</v>
      </c>
      <c r="K30" s="15" t="n">
        <v>300</v>
      </c>
      <c r="L30" s="15" t="n">
        <v>300</v>
      </c>
      <c r="M30" s="15" t="n">
        <v>300</v>
      </c>
      <c r="N30" s="15" t="n">
        <v>300</v>
      </c>
      <c r="O30" s="20" t="n">
        <f aca="false">SUM(C30:N30)</f>
        <v>3600</v>
      </c>
    </row>
    <row r="31" customFormat="false" ht="15" hidden="false" customHeight="false" outlineLevel="0" collapsed="false">
      <c r="B31" s="21" t="s">
        <v>50</v>
      </c>
      <c r="C31" s="22" t="n">
        <f aca="false">SUM(C18:C30)</f>
        <v>38580</v>
      </c>
      <c r="D31" s="22" t="n">
        <f aca="false">SUM(D18:D30)</f>
        <v>32580</v>
      </c>
      <c r="E31" s="22" t="n">
        <f aca="false">SUM(E18:E30)</f>
        <v>52280</v>
      </c>
      <c r="F31" s="22" t="n">
        <f aca="false">SUM(F18:F30)</f>
        <v>61580</v>
      </c>
      <c r="G31" s="22" t="n">
        <f aca="false">SUM(G18:G30)</f>
        <v>56580</v>
      </c>
      <c r="H31" s="22" t="n">
        <f aca="false">SUM(H18:H30)</f>
        <v>62580</v>
      </c>
      <c r="I31" s="22" t="n">
        <f aca="false">SUM(I18:I30)</f>
        <v>55580</v>
      </c>
      <c r="J31" s="22" t="n">
        <f aca="false">SUM(J18:J30)</f>
        <v>54580</v>
      </c>
      <c r="K31" s="22" t="n">
        <f aca="false">SUM(K18:K30)</f>
        <v>57580</v>
      </c>
      <c r="L31" s="22" t="n">
        <f aca="false">SUM(L18:L30)</f>
        <v>45580</v>
      </c>
      <c r="M31" s="22" t="n">
        <f aca="false">SUM(M18:M30)</f>
        <v>37580</v>
      </c>
      <c r="N31" s="22" t="n">
        <f aca="false">SUM(N18:N30)</f>
        <v>32580</v>
      </c>
      <c r="O31" s="22" t="n">
        <f aca="false">SUM(C31:N31)</f>
        <v>587660</v>
      </c>
    </row>
    <row r="33" customFormat="false" ht="15" hidden="false" customHeight="false" outlineLevel="0" collapsed="false">
      <c r="B33" s="21" t="s">
        <v>51</v>
      </c>
      <c r="C33" s="22" t="n">
        <f aca="false">C15-C31</f>
        <v>-8580</v>
      </c>
      <c r="D33" s="22" t="n">
        <f aca="false">D15-D31</f>
        <v>-6580</v>
      </c>
      <c r="E33" s="22" t="n">
        <f aca="false">E15-E31</f>
        <v>-18280</v>
      </c>
      <c r="F33" s="22" t="n">
        <f aca="false">F15-F31</f>
        <v>-11580</v>
      </c>
      <c r="G33" s="22" t="n">
        <f aca="false">G15-G31</f>
        <v>5420</v>
      </c>
      <c r="H33" s="22" t="n">
        <f aca="false">H15-H31</f>
        <v>8620</v>
      </c>
      <c r="I33" s="22" t="n">
        <f aca="false">I15-I31</f>
        <v>18420</v>
      </c>
      <c r="J33" s="22" t="n">
        <f aca="false">J15-J31</f>
        <v>17420</v>
      </c>
      <c r="K33" s="22" t="n">
        <f aca="false">K15-K31</f>
        <v>8420</v>
      </c>
      <c r="L33" s="22" t="n">
        <f aca="false">L15-L31</f>
        <v>12420</v>
      </c>
      <c r="M33" s="22" t="n">
        <f aca="false">M15-M31</f>
        <v>8420</v>
      </c>
      <c r="N33" s="22" t="n">
        <f aca="false">N15-N31</f>
        <v>3420</v>
      </c>
      <c r="O33" s="22" t="n">
        <f aca="false">SUM(C33:N33)</f>
        <v>37540</v>
      </c>
    </row>
    <row r="34" customFormat="false" ht="15" hidden="false" customHeight="false" outlineLevel="0" collapsed="false">
      <c r="B34" s="10" t="s">
        <v>52</v>
      </c>
      <c r="C34" s="20" t="n">
        <f aca="false">$C$6</f>
        <v>38000</v>
      </c>
      <c r="D34" s="20" t="n">
        <f aca="false">C35</f>
        <v>29420</v>
      </c>
      <c r="E34" s="20" t="n">
        <f aca="false">D35</f>
        <v>22840</v>
      </c>
      <c r="F34" s="20" t="n">
        <f aca="false">E35</f>
        <v>4560</v>
      </c>
      <c r="G34" s="20" t="n">
        <f aca="false">F35</f>
        <v>-7020</v>
      </c>
      <c r="H34" s="20" t="n">
        <f aca="false">G35</f>
        <v>-1600</v>
      </c>
      <c r="I34" s="20" t="n">
        <f aca="false">H35</f>
        <v>7020</v>
      </c>
      <c r="J34" s="20" t="n">
        <f aca="false">I35</f>
        <v>25440</v>
      </c>
      <c r="K34" s="20" t="n">
        <f aca="false">J35</f>
        <v>42860</v>
      </c>
      <c r="L34" s="20" t="n">
        <f aca="false">K35</f>
        <v>51280</v>
      </c>
      <c r="M34" s="20" t="n">
        <f aca="false">L35</f>
        <v>63700</v>
      </c>
      <c r="N34" s="20" t="n">
        <f aca="false">M35</f>
        <v>72120</v>
      </c>
      <c r="O34" s="20" t="n">
        <f aca="false">C34</f>
        <v>38000</v>
      </c>
    </row>
    <row r="35" customFormat="false" ht="15" hidden="false" customHeight="false" outlineLevel="0" collapsed="false">
      <c r="B35" s="21" t="s">
        <v>53</v>
      </c>
      <c r="C35" s="22" t="n">
        <f aca="false">C34+C33</f>
        <v>29420</v>
      </c>
      <c r="D35" s="22" t="n">
        <f aca="false">D34+D33</f>
        <v>22840</v>
      </c>
      <c r="E35" s="22" t="n">
        <f aca="false">E34+E33</f>
        <v>4560</v>
      </c>
      <c r="F35" s="22" t="n">
        <f aca="false">F34+F33</f>
        <v>-7020</v>
      </c>
      <c r="G35" s="22" t="n">
        <f aca="false">G34+G33</f>
        <v>-1600</v>
      </c>
      <c r="H35" s="22" t="n">
        <f aca="false">H34+H33</f>
        <v>7020</v>
      </c>
      <c r="I35" s="22" t="n">
        <f aca="false">I34+I33</f>
        <v>25440</v>
      </c>
      <c r="J35" s="22" t="n">
        <f aca="false">J34+J33</f>
        <v>42860</v>
      </c>
      <c r="K35" s="22" t="n">
        <f aca="false">K34+K33</f>
        <v>51280</v>
      </c>
      <c r="L35" s="22" t="n">
        <f aca="false">L34+L33</f>
        <v>63700</v>
      </c>
      <c r="M35" s="22" t="n">
        <f aca="false">M34+M33</f>
        <v>72120</v>
      </c>
      <c r="N35" s="22" t="n">
        <f aca="false">N34+N33</f>
        <v>75540</v>
      </c>
      <c r="O35" s="22" t="n">
        <f aca="false">N35</f>
        <v>75540</v>
      </c>
    </row>
    <row r="36" customFormat="false" ht="24" hidden="false" customHeight="true" outlineLevel="0" collapsed="false">
      <c r="B36" s="23" t="s">
        <v>54</v>
      </c>
      <c r="C36" s="24" t="str">
        <f aca="false">IF(C35&lt;0,"SHORT",IF(C35&lt;$C$7,"Below buffer","OK"))</f>
        <v>OK</v>
      </c>
      <c r="D36" s="24" t="str">
        <f aca="false">IF(D35&lt;0,"SHORT",IF(D35&lt;$C$7,"Below buffer","OK"))</f>
        <v>OK</v>
      </c>
      <c r="E36" s="24" t="str">
        <f aca="false">IF(E35&lt;0,"SHORT",IF(E35&lt;$C$7,"Below buffer","OK"))</f>
        <v>Below buffer</v>
      </c>
      <c r="F36" s="24" t="str">
        <f aca="false">IF(F35&lt;0,"SHORT",IF(F35&lt;$C$7,"Below buffer","OK"))</f>
        <v>SHORT</v>
      </c>
      <c r="G36" s="24" t="str">
        <f aca="false">IF(G35&lt;0,"SHORT",IF(G35&lt;$C$7,"Below buffer","OK"))</f>
        <v>SHORT</v>
      </c>
      <c r="H36" s="24" t="str">
        <f aca="false">IF(H35&lt;0,"SHORT",IF(H35&lt;$C$7,"Below buffer","OK"))</f>
        <v>Below buffer</v>
      </c>
      <c r="I36" s="24" t="str">
        <f aca="false">IF(I35&lt;0,"SHORT",IF(I35&lt;$C$7,"Below buffer","OK"))</f>
        <v>OK</v>
      </c>
      <c r="J36" s="24" t="str">
        <f aca="false">IF(J35&lt;0,"SHORT",IF(J35&lt;$C$7,"Below buffer","OK"))</f>
        <v>OK</v>
      </c>
      <c r="K36" s="24" t="str">
        <f aca="false">IF(K35&lt;0,"SHORT",IF(K35&lt;$C$7,"Below buffer","OK"))</f>
        <v>OK</v>
      </c>
      <c r="L36" s="24" t="str">
        <f aca="false">IF(L35&lt;0,"SHORT",IF(L35&lt;$C$7,"Below buffer","OK"))</f>
        <v>OK</v>
      </c>
      <c r="M36" s="24" t="str">
        <f aca="false">IF(M35&lt;0,"SHORT",IF(M35&lt;$C$7,"Below buffer","OK"))</f>
        <v>OK</v>
      </c>
      <c r="N36" s="24" t="str">
        <f aca="false">IF(N35&lt;0,"SHORT",IF(N35&lt;$C$7,"Below buffer","OK"))</f>
        <v>OK</v>
      </c>
    </row>
    <row r="38" customFormat="false" ht="15" hidden="true" customHeight="false" outlineLevel="0" collapsed="false">
      <c r="B38" s="0" t="s">
        <v>55</v>
      </c>
      <c r="C38" s="0" t="n">
        <f aca="false">IF(C35&lt;$C$7,1,0)</f>
        <v>0</v>
      </c>
      <c r="D38" s="0" t="n">
        <f aca="false">IF(D35&lt;$C$7,1,0)</f>
        <v>0</v>
      </c>
      <c r="E38" s="0" t="n">
        <f aca="false">IF(E35&lt;$C$7,1,0)</f>
        <v>1</v>
      </c>
      <c r="F38" s="0" t="n">
        <f aca="false">IF(F35&lt;$C$7,1,0)</f>
        <v>1</v>
      </c>
      <c r="G38" s="0" t="n">
        <f aca="false">IF(G35&lt;$C$7,1,0)</f>
        <v>1</v>
      </c>
      <c r="H38" s="0" t="n">
        <f aca="false">IF(H35&lt;$C$7,1,0)</f>
        <v>1</v>
      </c>
      <c r="I38" s="0" t="n">
        <f aca="false">IF(I35&lt;$C$7,1,0)</f>
        <v>0</v>
      </c>
      <c r="J38" s="0" t="n">
        <f aca="false">IF(J35&lt;$C$7,1,0)</f>
        <v>0</v>
      </c>
      <c r="K38" s="0" t="n">
        <f aca="false">IF(K35&lt;$C$7,1,0)</f>
        <v>0</v>
      </c>
      <c r="L38" s="0" t="n">
        <f aca="false">IF(L35&lt;$C$7,1,0)</f>
        <v>0</v>
      </c>
      <c r="M38" s="0" t="n">
        <f aca="false">IF(M35&lt;$C$7,1,0)</f>
        <v>0</v>
      </c>
      <c r="N38" s="0" t="n">
        <f aca="false">IF(N35&lt;$C$7,1,0)</f>
        <v>0</v>
      </c>
    </row>
    <row r="58" customFormat="false" ht="15" hidden="false" customHeight="false" outlineLevel="0" collapsed="false">
      <c r="B58" s="25" t="s">
        <v>56</v>
      </c>
      <c r="C58" s="25" t="str">
        <f aca="false">TEXT(C10,"mmm yy")</f>
        <v>Jan 27</v>
      </c>
      <c r="D58" s="25" t="str">
        <f aca="false">TEXT(D10,"mmm yy")</f>
        <v>Feb 27</v>
      </c>
      <c r="E58" s="25" t="str">
        <f aca="false">TEXT(E10,"mmm yy")</f>
        <v>Mar 27</v>
      </c>
      <c r="F58" s="25" t="str">
        <f aca="false">TEXT(F10,"mmm yy")</f>
        <v>Apr 27</v>
      </c>
      <c r="G58" s="25" t="str">
        <f aca="false">TEXT(G10,"mmm yy")</f>
        <v>May 27</v>
      </c>
      <c r="H58" s="25" t="str">
        <f aca="false">TEXT(H10,"mmm yy")</f>
        <v>Jun 27</v>
      </c>
      <c r="I58" s="25" t="str">
        <f aca="false">TEXT(I10,"mmm yy")</f>
        <v>Jul 27</v>
      </c>
      <c r="J58" s="25" t="str">
        <f aca="false">TEXT(J10,"mmm yy")</f>
        <v>Aug 27</v>
      </c>
      <c r="K58" s="25" t="str">
        <f aca="false">TEXT(K10,"mmm yy")</f>
        <v>Sep 27</v>
      </c>
      <c r="L58" s="25" t="str">
        <f aca="false">TEXT(L10,"mmm yy")</f>
        <v>Oct 27</v>
      </c>
      <c r="M58" s="25" t="str">
        <f aca="false">TEXT(M10,"mmm yy")</f>
        <v>Nov 27</v>
      </c>
      <c r="N58" s="25" t="str">
        <f aca="false">TEXT(N10,"mmm yy")</f>
        <v>Dec 27</v>
      </c>
    </row>
    <row r="59" customFormat="false" ht="15" hidden="false" customHeight="false" outlineLevel="0" collapsed="false">
      <c r="B59" s="25" t="s">
        <v>57</v>
      </c>
      <c r="C59" s="26" t="n">
        <f aca="false">MAX(0,C35)</f>
        <v>29420</v>
      </c>
      <c r="D59" s="26" t="n">
        <f aca="false">MAX(0,D35)</f>
        <v>22840</v>
      </c>
      <c r="E59" s="26" t="n">
        <f aca="false">MAX(0,E35)</f>
        <v>4560</v>
      </c>
      <c r="F59" s="26" t="n">
        <f aca="false">MAX(0,F35)</f>
        <v>0</v>
      </c>
      <c r="G59" s="26" t="n">
        <f aca="false">MAX(0,G35)</f>
        <v>0</v>
      </c>
      <c r="H59" s="26" t="n">
        <f aca="false">MAX(0,H35)</f>
        <v>7020</v>
      </c>
      <c r="I59" s="26" t="n">
        <f aca="false">MAX(0,I35)</f>
        <v>25440</v>
      </c>
      <c r="J59" s="26" t="n">
        <f aca="false">MAX(0,J35)</f>
        <v>42860</v>
      </c>
      <c r="K59" s="26" t="n">
        <f aca="false">MAX(0,K35)</f>
        <v>51280</v>
      </c>
      <c r="L59" s="26" t="n">
        <f aca="false">MAX(0,L35)</f>
        <v>63700</v>
      </c>
      <c r="M59" s="26" t="n">
        <f aca="false">MAX(0,M35)</f>
        <v>72120</v>
      </c>
      <c r="N59" s="26" t="n">
        <f aca="false">MAX(0,N35)</f>
        <v>75540</v>
      </c>
    </row>
    <row r="60" customFormat="false" ht="15" hidden="false" customHeight="false" outlineLevel="0" collapsed="false">
      <c r="B60" s="25" t="s">
        <v>58</v>
      </c>
      <c r="C60" s="26" t="n">
        <f aca="false">MIN(0,C35)</f>
        <v>0</v>
      </c>
      <c r="D60" s="26" t="n">
        <f aca="false">MIN(0,D35)</f>
        <v>0</v>
      </c>
      <c r="E60" s="26" t="n">
        <f aca="false">MIN(0,E35)</f>
        <v>0</v>
      </c>
      <c r="F60" s="26" t="n">
        <f aca="false">MIN(0,F35)</f>
        <v>-7020</v>
      </c>
      <c r="G60" s="26" t="n">
        <f aca="false">MIN(0,G35)</f>
        <v>-1600</v>
      </c>
      <c r="H60" s="26" t="n">
        <f aca="false">MIN(0,H35)</f>
        <v>0</v>
      </c>
      <c r="I60" s="26" t="n">
        <f aca="false">MIN(0,I35)</f>
        <v>0</v>
      </c>
      <c r="J60" s="26" t="n">
        <f aca="false">MIN(0,J35)</f>
        <v>0</v>
      </c>
      <c r="K60" s="26" t="n">
        <f aca="false">MIN(0,K35)</f>
        <v>0</v>
      </c>
      <c r="L60" s="26" t="n">
        <f aca="false">MIN(0,L35)</f>
        <v>0</v>
      </c>
      <c r="M60" s="26" t="n">
        <f aca="false">MIN(0,M35)</f>
        <v>0</v>
      </c>
      <c r="N60" s="26" t="n">
        <f aca="false">MIN(0,N35)</f>
        <v>0</v>
      </c>
    </row>
    <row r="62" customFormat="false" ht="15" hidden="false" customHeight="false" outlineLevel="0" collapsed="false">
      <c r="B62" s="27" t="s">
        <v>59</v>
      </c>
    </row>
  </sheetData>
  <conditionalFormatting sqref="C36:N36">
    <cfRule type="expression" priority="2" aboveAverage="0" equalAverage="0" bottom="0" percent="0" rank="0" text="" dxfId="0">
      <formula>C36="SHORT"</formula>
    </cfRule>
    <cfRule type="expression" priority="3" aboveAverage="0" equalAverage="0" bottom="0" percent="0" rank="0" text="" dxfId="1">
      <formula>C36="Below buffer"</formula>
    </cfRule>
    <cfRule type="expression" priority="4" aboveAverage="0" equalAverage="0" bottom="0" percent="0" rank="0" text="" dxfId="2">
      <formula>C36="OK"</formula>
    </cfRule>
  </conditionalFormatting>
  <hyperlinks>
    <hyperlink ref="B62" r:id="rId2" display="Made with Runway's free template. Need week-by-week? Free 12-week template: runwaypeek.com/templat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2026-09-28T14:54:32Z</dcterms:created>
  <dc:creator>Runway</dc:creator>
  <dc:description/>
  <dc:language>en-US</dc:language>
  <cp:lastModifiedBy/>
  <dcterms:modified xsi:type="dcterms:W3CDTF">2026-09-28T14:54:34Z</dcterms:modified>
  <cp:revision>1</cp:revision>
  <dc:subject/>
  <dc:title>12-Month Cash Flow Forecast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